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dl\Documents\2021\SD\"/>
    </mc:Choice>
  </mc:AlternateContent>
  <bookViews>
    <workbookView xWindow="0" yWindow="0" windowWidth="23040" windowHeight="9372"/>
  </bookViews>
  <sheets>
    <sheet name="List1" sheetId="1" r:id="rId1"/>
  </sheets>
  <definedNames>
    <definedName name="Text12" localSheetId="0">List1!$C$4</definedName>
    <definedName name="Text14" localSheetId="0">List1!$C$5</definedName>
    <definedName name="Text16" localSheetId="0">List1!$C$6</definedName>
    <definedName name="Text18" localSheetId="0">List1!$C$7</definedName>
    <definedName name="Text20" localSheetId="0">List1!$C$8</definedName>
    <definedName name="Text22" localSheetId="0">List1!$C$9</definedName>
    <definedName name="Text24" localSheetId="0">List1!$C$10</definedName>
    <definedName name="Text26" localSheetId="0">List1!$C$11</definedName>
    <definedName name="Text28" localSheetId="0">List1!$C$12</definedName>
    <definedName name="Text30" localSheetId="0">List1!$C$13</definedName>
    <definedName name="Text32" localSheetId="0">List1!$C$14</definedName>
    <definedName name="Text34" localSheetId="0">List1!$C$15</definedName>
    <definedName name="Text36" localSheetId="0">List1!$C$16</definedName>
    <definedName name="Text38" localSheetId="0">List1!$C$17</definedName>
    <definedName name="Text40" localSheetId="0">List1!$C$18</definedName>
    <definedName name="Text42" localSheetId="0">List1!$C$19</definedName>
    <definedName name="Text43" localSheetId="0">List1!$C$20</definedName>
    <definedName name="Text46" localSheetId="0">List1!$C$21</definedName>
    <definedName name="Text48" localSheetId="0">List1!$C$22</definedName>
    <definedName name="Text50" localSheetId="0">List1!$C$23</definedName>
    <definedName name="Text52" localSheetId="0">List1!$C$24</definedName>
    <definedName name="Text54" localSheetId="0">List1!$C$25</definedName>
    <definedName name="Text56" localSheetId="0">List1!$C$26</definedName>
    <definedName name="Text58" localSheetId="0">List1!$C$27</definedName>
    <definedName name="Text62" localSheetId="0">List1!$C$28</definedName>
    <definedName name="Text64" localSheetId="0">List1!$C$29</definedName>
    <definedName name="Text66" localSheetId="0">List1!$C$30</definedName>
    <definedName name="Text68" localSheetId="0">List1!$C$31</definedName>
    <definedName name="Text70" localSheetId="0">List1!$C$32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4" i="1"/>
  <c r="M4" i="1" s="1"/>
  <c r="N4" i="1" s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I5" i="1"/>
  <c r="I6" i="1"/>
  <c r="I7" i="1"/>
  <c r="I8" i="1"/>
  <c r="I9" i="1"/>
  <c r="I10" i="1"/>
  <c r="I4" i="1"/>
  <c r="J5" i="1"/>
  <c r="J6" i="1"/>
  <c r="J7" i="1"/>
  <c r="J8" i="1"/>
  <c r="J9" i="1"/>
  <c r="J10" i="1"/>
  <c r="J13" i="1"/>
  <c r="I13" i="1" s="1"/>
  <c r="J14" i="1"/>
  <c r="I14" i="1" s="1"/>
  <c r="J30" i="1"/>
  <c r="I30" i="1" s="1"/>
  <c r="J4" i="1"/>
  <c r="F5" i="1"/>
  <c r="F6" i="1"/>
  <c r="F7" i="1"/>
  <c r="F8" i="1"/>
  <c r="F9" i="1"/>
  <c r="F10" i="1"/>
  <c r="F13" i="1"/>
  <c r="F14" i="1"/>
  <c r="F15" i="1"/>
  <c r="F20" i="1"/>
  <c r="F27" i="1"/>
  <c r="F30" i="1"/>
  <c r="F32" i="1"/>
  <c r="F4" i="1"/>
  <c r="H4" i="1"/>
  <c r="G5" i="1"/>
  <c r="G6" i="1"/>
  <c r="G7" i="1"/>
  <c r="G8" i="1"/>
  <c r="G9" i="1"/>
  <c r="G10" i="1"/>
  <c r="G11" i="1"/>
  <c r="F11" i="1" s="1"/>
  <c r="G12" i="1"/>
  <c r="J12" i="1" s="1"/>
  <c r="G13" i="1"/>
  <c r="G14" i="1"/>
  <c r="G15" i="1"/>
  <c r="J15" i="1" s="1"/>
  <c r="I15" i="1" s="1"/>
  <c r="G16" i="1"/>
  <c r="J16" i="1" s="1"/>
  <c r="I16" i="1" s="1"/>
  <c r="G17" i="1"/>
  <c r="F17" i="1" s="1"/>
  <c r="G18" i="1"/>
  <c r="J18" i="1" s="1"/>
  <c r="I18" i="1" s="1"/>
  <c r="G19" i="1"/>
  <c r="J19" i="1" s="1"/>
  <c r="G20" i="1"/>
  <c r="J20" i="1" s="1"/>
  <c r="I20" i="1" s="1"/>
  <c r="G21" i="1"/>
  <c r="F21" i="1" s="1"/>
  <c r="G22" i="1"/>
  <c r="F22" i="1" s="1"/>
  <c r="G23" i="1"/>
  <c r="F23" i="1" s="1"/>
  <c r="G24" i="1"/>
  <c r="J24" i="1" s="1"/>
  <c r="I24" i="1" s="1"/>
  <c r="G25" i="1"/>
  <c r="F25" i="1" s="1"/>
  <c r="G26" i="1"/>
  <c r="F26" i="1" s="1"/>
  <c r="G27" i="1"/>
  <c r="J27" i="1" s="1"/>
  <c r="G28" i="1"/>
  <c r="F28" i="1" s="1"/>
  <c r="G29" i="1"/>
  <c r="F29" i="1" s="1"/>
  <c r="G30" i="1"/>
  <c r="G31" i="1"/>
  <c r="F31" i="1" s="1"/>
  <c r="G32" i="1"/>
  <c r="J32" i="1" s="1"/>
  <c r="I32" i="1" s="1"/>
  <c r="G4" i="1"/>
  <c r="J31" i="1" l="1"/>
  <c r="I31" i="1" s="1"/>
  <c r="J29" i="1"/>
  <c r="I29" i="1" s="1"/>
  <c r="J28" i="1"/>
  <c r="I28" i="1" s="1"/>
  <c r="I27" i="1"/>
  <c r="J26" i="1"/>
  <c r="I26" i="1" s="1"/>
  <c r="J25" i="1"/>
  <c r="I25" i="1" s="1"/>
  <c r="F24" i="1"/>
  <c r="J23" i="1"/>
  <c r="I23" i="1" s="1"/>
  <c r="J22" i="1"/>
  <c r="I22" i="1" s="1"/>
  <c r="J21" i="1"/>
  <c r="I21" i="1" s="1"/>
  <c r="F19" i="1"/>
  <c r="I19" i="1"/>
  <c r="F18" i="1"/>
  <c r="J17" i="1"/>
  <c r="I17" i="1" s="1"/>
  <c r="F16" i="1"/>
  <c r="F12" i="1"/>
  <c r="I12" i="1"/>
  <c r="J11" i="1"/>
  <c r="I11" i="1" s="1"/>
</calcChain>
</file>

<file path=xl/sharedStrings.xml><?xml version="1.0" encoding="utf-8"?>
<sst xmlns="http://schemas.openxmlformats.org/spreadsheetml/2006/main" count="77" uniqueCount="70">
  <si>
    <t xml:space="preserve">         </t>
  </si>
  <si>
    <t>Třída</t>
  </si>
  <si>
    <t>Název</t>
  </si>
  <si>
    <t>15 01 01</t>
  </si>
  <si>
    <t>Papírové a lepenkové obaly</t>
  </si>
  <si>
    <t>15 01 07</t>
  </si>
  <si>
    <t>Skleněné obaly</t>
  </si>
  <si>
    <t>16 01 03</t>
  </si>
  <si>
    <t>Pneumatiky</t>
  </si>
  <si>
    <t>17 01 07</t>
  </si>
  <si>
    <t>Směsi nebo oddělené frakce betonu, cihel, tašek a keramických výrobků neuvedené pod kódem 17 01 06</t>
  </si>
  <si>
    <t>17 04 11</t>
  </si>
  <si>
    <t>Kabely neuvedené pod 17 04 10</t>
  </si>
  <si>
    <t>17 06 04</t>
  </si>
  <si>
    <t>Izolační materiály neuvedené pod čísly 17 06 01 a 17 06 03</t>
  </si>
  <si>
    <t>20 01 01</t>
  </si>
  <si>
    <t>Papír a lepenka</t>
  </si>
  <si>
    <t>20 01 02</t>
  </si>
  <si>
    <t>Sklo</t>
  </si>
  <si>
    <t>20 01 25</t>
  </si>
  <si>
    <t>Jedlý olej a tuk (z kuchyní)</t>
  </si>
  <si>
    <t>20 01 38</t>
  </si>
  <si>
    <t>Dřevo neuvedené pod číslem 20 01 37</t>
  </si>
  <si>
    <t>20 01 39</t>
  </si>
  <si>
    <t>Plasty</t>
  </si>
  <si>
    <t>15 01 02</t>
  </si>
  <si>
    <t>Plastové obaly</t>
  </si>
  <si>
    <t>20 01 40</t>
  </si>
  <si>
    <t>Kovy</t>
  </si>
  <si>
    <t>20 03 07</t>
  </si>
  <si>
    <t>Objemný odpad</t>
  </si>
  <si>
    <t>15 01 10</t>
  </si>
  <si>
    <t>Obaly obsahující zbytky nebezpečných látek, nebo obaly těmito látkami znečištěné (plechové, plastové obaly aj.)</t>
  </si>
  <si>
    <t>16 01 07</t>
  </si>
  <si>
    <t>Olejové filtry</t>
  </si>
  <si>
    <t>16 05 07</t>
  </si>
  <si>
    <t>Vyřazené anorganické chemikálie, které jsou nebo obsahují nebezp. látky</t>
  </si>
  <si>
    <t>16 05 08</t>
  </si>
  <si>
    <t>Vyřazené organické chemikálie, které jsou nebo obsahují nebezp. látky</t>
  </si>
  <si>
    <t>17 03 01</t>
  </si>
  <si>
    <t>Asfalt s obsahem dehtu</t>
  </si>
  <si>
    <t>Sklo znečištěné škodlivinami</t>
  </si>
  <si>
    <t>20 01 11</t>
  </si>
  <si>
    <t>Textilní materiály</t>
  </si>
  <si>
    <t>20 01 13</t>
  </si>
  <si>
    <t>Rozpouštědla (ředidla)</t>
  </si>
  <si>
    <t>20 01 14</t>
  </si>
  <si>
    <t>Kyseliny</t>
  </si>
  <si>
    <t>20 01 17</t>
  </si>
  <si>
    <t>Fotochemikálie</t>
  </si>
  <si>
    <t>20 01 19</t>
  </si>
  <si>
    <t>Pesticidy (postřiky)</t>
  </si>
  <si>
    <t>20 01 26</t>
  </si>
  <si>
    <t xml:space="preserve">Olej a tuk neuvedený pod č. 20 01 25 </t>
  </si>
  <si>
    <t>20 01 27</t>
  </si>
  <si>
    <t>Barvy, tiskařské barvy, lepidla a pryskyřice obsahující nebezpečné látky (staré nátěrové hmoty aj.)</t>
  </si>
  <si>
    <t>20 01 33</t>
  </si>
  <si>
    <t>Baterie a akumulátory zařazené pod č. 16 06 01</t>
  </si>
  <si>
    <t>Sazba DPH</t>
  </si>
  <si>
    <t>Cena/t s DPH</t>
  </si>
  <si>
    <t>Cena/kg s DPH</t>
  </si>
  <si>
    <t>Cena/kg bez DPH</t>
  </si>
  <si>
    <t>Doprava/t bez DPH</t>
  </si>
  <si>
    <t>Odpad/t bez DPH</t>
  </si>
  <si>
    <t>DPH/t</t>
  </si>
  <si>
    <t>DPH/kg</t>
  </si>
  <si>
    <t>Ceník vychází ze smlouvy která byla uzavřena s firmou Biopas spol. s r.o. na základě výsledku výběrového řízení.</t>
  </si>
  <si>
    <t>Ceník odpadu přijímaného v SD Chropyně pro fyzické osoby, které neprokáží trvalý pobyt na území města Chropyně a podnikající právnické osoby platný od 1.2.2021</t>
  </si>
  <si>
    <t>fyzické osoby</t>
  </si>
  <si>
    <t>podnikající a právnické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</si>
</sst>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č-405]_-;\-* #,##0.00\ [$Kč-405]_-;_-* &quot;-&quot;??\ [$Kč-405]_-;_-@_-"/>
    <numFmt numFmtId="165" formatCode="#,##0.00\ [$Kč-405];\-#,##0.00\ [$Kč-405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165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right" vertical="center" wrapText="1"/>
    </xf>
    <xf numFmtId="165" fontId="3" fillId="0" borderId="18" xfId="0" applyNumberFormat="1" applyFont="1" applyBorder="1" applyAlignment="1">
      <alignment horizontal="right" vertical="center" wrapText="1"/>
    </xf>
    <xf numFmtId="165" fontId="3" fillId="0" borderId="19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/>
    </xf>
    <xf numFmtId="9" fontId="0" fillId="0" borderId="13" xfId="1" applyNumberFormat="1" applyFont="1" applyBorder="1"/>
    <xf numFmtId="9" fontId="0" fillId="0" borderId="14" xfId="1" applyNumberFormat="1" applyFont="1" applyBorder="1"/>
    <xf numFmtId="9" fontId="0" fillId="0" borderId="14" xfId="1" applyNumberFormat="1" applyFont="1" applyBorder="1" applyAlignment="1">
      <alignment vertical="center"/>
    </xf>
    <xf numFmtId="9" fontId="0" fillId="0" borderId="15" xfId="1" applyNumberFormat="1" applyFont="1" applyBorder="1"/>
    <xf numFmtId="0" fontId="0" fillId="0" borderId="4" xfId="0" applyFont="1" applyBorder="1" applyAlignment="1">
      <alignment vertical="center"/>
    </xf>
    <xf numFmtId="164" fontId="0" fillId="0" borderId="7" xfId="1" applyNumberFormat="1" applyFont="1" applyBorder="1"/>
    <xf numFmtId="164" fontId="0" fillId="0" borderId="8" xfId="0" applyNumberFormat="1" applyBorder="1"/>
    <xf numFmtId="164" fontId="0" fillId="0" borderId="9" xfId="1" applyNumberFormat="1" applyFont="1" applyBorder="1"/>
    <xf numFmtId="164" fontId="0" fillId="0" borderId="10" xfId="0" applyNumberFormat="1" applyBorder="1"/>
    <xf numFmtId="164" fontId="0" fillId="0" borderId="11" xfId="1" applyNumberFormat="1" applyFont="1" applyBorder="1"/>
    <xf numFmtId="164" fontId="0" fillId="0" borderId="12" xfId="0" applyNumberFormat="1" applyBorder="1"/>
    <xf numFmtId="164" fontId="0" fillId="0" borderId="3" xfId="0" applyNumberFormat="1" applyFont="1" applyBorder="1"/>
    <xf numFmtId="164" fontId="0" fillId="0" borderId="1" xfId="0" applyNumberFormat="1" applyFont="1" applyBorder="1"/>
    <xf numFmtId="164" fontId="0" fillId="0" borderId="7" xfId="0" applyNumberFormat="1" applyFont="1" applyBorder="1"/>
    <xf numFmtId="164" fontId="0" fillId="0" borderId="9" xfId="0" applyNumberFormat="1" applyFont="1" applyBorder="1"/>
    <xf numFmtId="164" fontId="0" fillId="0" borderId="11" xfId="0" applyNumberFormat="1" applyFont="1" applyBorder="1"/>
    <xf numFmtId="164" fontId="0" fillId="0" borderId="2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3" xfId="0" applyNumberFormat="1" applyFont="1" applyBorder="1"/>
    <xf numFmtId="164" fontId="0" fillId="0" borderId="24" xfId="0" applyNumberFormat="1" applyFont="1" applyBorder="1"/>
    <xf numFmtId="164" fontId="0" fillId="0" borderId="25" xfId="0" applyNumberFormat="1" applyFont="1" applyBorder="1"/>
    <xf numFmtId="0" fontId="0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30" xfId="0" applyFont="1" applyBorder="1" applyAlignment="1">
      <alignment horizontal="center" vertical="center" wrapText="1"/>
    </xf>
    <xf numFmtId="9" fontId="0" fillId="0" borderId="9" xfId="0" applyNumberFormat="1" applyBorder="1"/>
    <xf numFmtId="9" fontId="0" fillId="0" borderId="11" xfId="0" applyNumberFormat="1" applyBorder="1"/>
    <xf numFmtId="164" fontId="0" fillId="0" borderId="20" xfId="0" applyNumberForma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view="pageBreakPreview" zoomScale="60" zoomScaleNormal="100" workbookViewId="0">
      <selection activeCell="I6" sqref="I6"/>
    </sheetView>
  </sheetViews>
  <sheetFormatPr defaultRowHeight="14.4" x14ac:dyDescent="0.3"/>
  <cols>
    <col min="1" max="1" width="11.88671875" customWidth="1"/>
    <col min="2" max="2" width="31.77734375" customWidth="1"/>
    <col min="3" max="3" width="15.21875" hidden="1" customWidth="1"/>
    <col min="4" max="4" width="12.21875" hidden="1" customWidth="1"/>
    <col min="5" max="5" width="9.6640625" bestFit="1" customWidth="1"/>
    <col min="6" max="6" width="11.5546875" hidden="1" customWidth="1"/>
    <col min="7" max="7" width="12.5546875" hidden="1" customWidth="1"/>
    <col min="8" max="8" width="11.33203125" bestFit="1" customWidth="1"/>
    <col min="9" max="9" width="8.6640625" bestFit="1" customWidth="1"/>
    <col min="10" max="10" width="13.6640625" customWidth="1"/>
    <col min="11" max="11" width="9.6640625" bestFit="1" customWidth="1"/>
    <col min="12" max="12" width="9.77734375" bestFit="1" customWidth="1"/>
    <col min="13" max="13" width="9" bestFit="1" customWidth="1"/>
    <col min="14" max="14" width="9.77734375" bestFit="1" customWidth="1"/>
  </cols>
  <sheetData>
    <row r="1" spans="1:14" ht="125.4" customHeight="1" thickBot="1" x14ac:dyDescent="0.35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" thickBot="1" x14ac:dyDescent="0.35">
      <c r="A2" s="1" t="s">
        <v>0</v>
      </c>
      <c r="E2" s="41" t="s">
        <v>68</v>
      </c>
      <c r="F2" s="42"/>
      <c r="G2" s="42"/>
      <c r="H2" s="42"/>
      <c r="I2" s="42"/>
      <c r="J2" s="43"/>
      <c r="K2" s="41" t="s">
        <v>69</v>
      </c>
      <c r="L2" s="42"/>
      <c r="M2" s="42"/>
      <c r="N2" s="43"/>
    </row>
    <row r="3" spans="1:14" ht="27" thickBot="1" x14ac:dyDescent="0.35">
      <c r="A3" s="3" t="s">
        <v>1</v>
      </c>
      <c r="B3" s="5" t="s">
        <v>2</v>
      </c>
      <c r="C3" s="12" t="s">
        <v>63</v>
      </c>
      <c r="D3" s="16" t="s">
        <v>62</v>
      </c>
      <c r="E3" s="20" t="s">
        <v>58</v>
      </c>
      <c r="F3" s="25" t="s">
        <v>64</v>
      </c>
      <c r="G3" s="5" t="s">
        <v>59</v>
      </c>
      <c r="H3" s="3" t="s">
        <v>61</v>
      </c>
      <c r="I3" s="4" t="s">
        <v>65</v>
      </c>
      <c r="J3" s="52" t="s">
        <v>60</v>
      </c>
      <c r="K3" s="47" t="s">
        <v>58</v>
      </c>
      <c r="L3" s="48" t="s">
        <v>61</v>
      </c>
      <c r="M3" s="49" t="s">
        <v>65</v>
      </c>
      <c r="N3" s="50" t="s">
        <v>60</v>
      </c>
    </row>
    <row r="4" spans="1:14" x14ac:dyDescent="0.3">
      <c r="A4" s="6" t="s">
        <v>3</v>
      </c>
      <c r="B4" s="7" t="s">
        <v>4</v>
      </c>
      <c r="C4" s="13">
        <v>100</v>
      </c>
      <c r="D4" s="17">
        <v>500</v>
      </c>
      <c r="E4" s="21">
        <v>0.15</v>
      </c>
      <c r="F4" s="26">
        <f>G4-D4-C4</f>
        <v>90</v>
      </c>
      <c r="G4" s="27">
        <f>((C4+D4)*E4)+C4+D4</f>
        <v>690</v>
      </c>
      <c r="H4" s="34">
        <f>(C4+D4)/1000</f>
        <v>0.6</v>
      </c>
      <c r="I4" s="32">
        <f>J4-H4</f>
        <v>8.9999999999999969E-2</v>
      </c>
      <c r="J4" s="44">
        <f>G4/1000</f>
        <v>0.69</v>
      </c>
      <c r="K4" s="53">
        <v>0.21</v>
      </c>
      <c r="L4" s="51">
        <f>H4</f>
        <v>0.6</v>
      </c>
      <c r="M4" s="51">
        <f>L4*0.21</f>
        <v>0.126</v>
      </c>
      <c r="N4" s="29">
        <f>M4+L4</f>
        <v>0.72599999999999998</v>
      </c>
    </row>
    <row r="5" spans="1:14" x14ac:dyDescent="0.3">
      <c r="A5" s="8" t="s">
        <v>5</v>
      </c>
      <c r="B5" s="9" t="s">
        <v>6</v>
      </c>
      <c r="C5" s="14">
        <v>100</v>
      </c>
      <c r="D5" s="18">
        <v>310</v>
      </c>
      <c r="E5" s="22">
        <v>0.15</v>
      </c>
      <c r="F5" s="28">
        <f t="shared" ref="F5:F32" si="0">G5-D5-C5</f>
        <v>61.5</v>
      </c>
      <c r="G5" s="29">
        <f t="shared" ref="G5:G32" si="1">((C5+D5)*E5)+C5+D5</f>
        <v>471.5</v>
      </c>
      <c r="H5" s="35">
        <f t="shared" ref="H5:H32" si="2">(C5+D5)/1000</f>
        <v>0.41</v>
      </c>
      <c r="I5" s="33">
        <f t="shared" ref="I5:I32" si="3">J5-H5</f>
        <v>6.1499999999999999E-2</v>
      </c>
      <c r="J5" s="45">
        <f t="shared" ref="J5:J32" si="4">G5/1000</f>
        <v>0.47149999999999997</v>
      </c>
      <c r="K5" s="53">
        <v>0.21</v>
      </c>
      <c r="L5" s="51">
        <f t="shared" ref="L5:L32" si="5">H5</f>
        <v>0.41</v>
      </c>
      <c r="M5" s="51">
        <f t="shared" ref="M5:M32" si="6">L5*0.21</f>
        <v>8.6099999999999996E-2</v>
      </c>
      <c r="N5" s="29">
        <f t="shared" ref="N5:N32" si="7">M5+L5</f>
        <v>0.49609999999999999</v>
      </c>
    </row>
    <row r="6" spans="1:14" x14ac:dyDescent="0.3">
      <c r="A6" s="8" t="s">
        <v>7</v>
      </c>
      <c r="B6" s="9" t="s">
        <v>8</v>
      </c>
      <c r="C6" s="14">
        <v>500</v>
      </c>
      <c r="D6" s="18">
        <v>620</v>
      </c>
      <c r="E6" s="22">
        <v>0.21</v>
      </c>
      <c r="F6" s="28">
        <f t="shared" si="0"/>
        <v>235.20000000000005</v>
      </c>
      <c r="G6" s="29">
        <f t="shared" si="1"/>
        <v>1355.2</v>
      </c>
      <c r="H6" s="35">
        <f t="shared" si="2"/>
        <v>1.1200000000000001</v>
      </c>
      <c r="I6" s="33">
        <f t="shared" si="3"/>
        <v>0.23519999999999985</v>
      </c>
      <c r="J6" s="45">
        <f t="shared" si="4"/>
        <v>1.3552</v>
      </c>
      <c r="K6" s="53">
        <v>0.21</v>
      </c>
      <c r="L6" s="51">
        <f t="shared" si="5"/>
        <v>1.1200000000000001</v>
      </c>
      <c r="M6" s="51">
        <f t="shared" si="6"/>
        <v>0.23520000000000002</v>
      </c>
      <c r="N6" s="29">
        <f t="shared" si="7"/>
        <v>1.3552000000000002</v>
      </c>
    </row>
    <row r="7" spans="1:14" ht="57" customHeight="1" x14ac:dyDescent="0.3">
      <c r="A7" s="8" t="s">
        <v>9</v>
      </c>
      <c r="B7" s="9" t="s">
        <v>10</v>
      </c>
      <c r="C7" s="14">
        <v>300</v>
      </c>
      <c r="D7" s="18">
        <v>466</v>
      </c>
      <c r="E7" s="23">
        <v>0.21</v>
      </c>
      <c r="F7" s="28">
        <f t="shared" si="0"/>
        <v>160.86000000000001</v>
      </c>
      <c r="G7" s="29">
        <f t="shared" si="1"/>
        <v>926.86</v>
      </c>
      <c r="H7" s="35">
        <f t="shared" si="2"/>
        <v>0.76600000000000001</v>
      </c>
      <c r="I7" s="33">
        <f t="shared" si="3"/>
        <v>0.16086</v>
      </c>
      <c r="J7" s="45">
        <f t="shared" si="4"/>
        <v>0.92686000000000002</v>
      </c>
      <c r="K7" s="53">
        <v>0.21</v>
      </c>
      <c r="L7" s="51">
        <f t="shared" si="5"/>
        <v>0.76600000000000001</v>
      </c>
      <c r="M7" s="51">
        <f t="shared" si="6"/>
        <v>0.16086</v>
      </c>
      <c r="N7" s="29">
        <f t="shared" si="7"/>
        <v>0.92686000000000002</v>
      </c>
    </row>
    <row r="8" spans="1:14" x14ac:dyDescent="0.3">
      <c r="A8" s="8" t="s">
        <v>11</v>
      </c>
      <c r="B8" s="9" t="s">
        <v>12</v>
      </c>
      <c r="C8" s="14">
        <v>8000</v>
      </c>
      <c r="D8" s="18">
        <v>300</v>
      </c>
      <c r="E8" s="22">
        <v>0.15</v>
      </c>
      <c r="F8" s="28">
        <f t="shared" si="0"/>
        <v>1245</v>
      </c>
      <c r="G8" s="29">
        <f t="shared" si="1"/>
        <v>9545</v>
      </c>
      <c r="H8" s="35">
        <f t="shared" si="2"/>
        <v>8.3000000000000007</v>
      </c>
      <c r="I8" s="33">
        <f t="shared" si="3"/>
        <v>1.2449999999999992</v>
      </c>
      <c r="J8" s="45">
        <f t="shared" si="4"/>
        <v>9.5449999999999999</v>
      </c>
      <c r="K8" s="53">
        <v>0.21</v>
      </c>
      <c r="L8" s="51">
        <f t="shared" si="5"/>
        <v>8.3000000000000007</v>
      </c>
      <c r="M8" s="51">
        <f t="shared" si="6"/>
        <v>1.7430000000000001</v>
      </c>
      <c r="N8" s="29">
        <f t="shared" si="7"/>
        <v>10.043000000000001</v>
      </c>
    </row>
    <row r="9" spans="1:14" ht="26.4" x14ac:dyDescent="0.3">
      <c r="A9" s="8" t="s">
        <v>13</v>
      </c>
      <c r="B9" s="9" t="s">
        <v>14</v>
      </c>
      <c r="C9" s="14">
        <v>1410</v>
      </c>
      <c r="D9" s="18">
        <v>700</v>
      </c>
      <c r="E9" s="22">
        <v>0.15</v>
      </c>
      <c r="F9" s="28">
        <f t="shared" si="0"/>
        <v>316.5</v>
      </c>
      <c r="G9" s="29">
        <f t="shared" si="1"/>
        <v>2426.5</v>
      </c>
      <c r="H9" s="35">
        <f t="shared" si="2"/>
        <v>2.11</v>
      </c>
      <c r="I9" s="33">
        <f t="shared" si="3"/>
        <v>0.3165</v>
      </c>
      <c r="J9" s="45">
        <f t="shared" si="4"/>
        <v>2.4264999999999999</v>
      </c>
      <c r="K9" s="53">
        <v>0.21</v>
      </c>
      <c r="L9" s="51">
        <f t="shared" si="5"/>
        <v>2.11</v>
      </c>
      <c r="M9" s="51">
        <f t="shared" si="6"/>
        <v>0.44309999999999994</v>
      </c>
      <c r="N9" s="29">
        <f t="shared" si="7"/>
        <v>2.5530999999999997</v>
      </c>
    </row>
    <row r="10" spans="1:14" x14ac:dyDescent="0.3">
      <c r="A10" s="8" t="s">
        <v>15</v>
      </c>
      <c r="B10" s="9" t="s">
        <v>16</v>
      </c>
      <c r="C10" s="14">
        <v>100</v>
      </c>
      <c r="D10" s="18">
        <v>500</v>
      </c>
      <c r="E10" s="22">
        <v>0.15</v>
      </c>
      <c r="F10" s="28">
        <f t="shared" si="0"/>
        <v>90</v>
      </c>
      <c r="G10" s="29">
        <f t="shared" si="1"/>
        <v>690</v>
      </c>
      <c r="H10" s="35">
        <f t="shared" si="2"/>
        <v>0.6</v>
      </c>
      <c r="I10" s="33">
        <f t="shared" si="3"/>
        <v>8.9999999999999969E-2</v>
      </c>
      <c r="J10" s="45">
        <f t="shared" si="4"/>
        <v>0.69</v>
      </c>
      <c r="K10" s="53">
        <v>0.21</v>
      </c>
      <c r="L10" s="51">
        <f t="shared" si="5"/>
        <v>0.6</v>
      </c>
      <c r="M10" s="51">
        <f t="shared" si="6"/>
        <v>0.126</v>
      </c>
      <c r="N10" s="29">
        <f t="shared" si="7"/>
        <v>0.72599999999999998</v>
      </c>
    </row>
    <row r="11" spans="1:14" x14ac:dyDescent="0.3">
      <c r="A11" s="8" t="s">
        <v>17</v>
      </c>
      <c r="B11" s="9" t="s">
        <v>18</v>
      </c>
      <c r="C11" s="14">
        <v>100</v>
      </c>
      <c r="D11" s="18">
        <v>310</v>
      </c>
      <c r="E11" s="22">
        <v>0.15</v>
      </c>
      <c r="F11" s="28">
        <f t="shared" si="0"/>
        <v>61.5</v>
      </c>
      <c r="G11" s="29">
        <f t="shared" si="1"/>
        <v>471.5</v>
      </c>
      <c r="H11" s="35">
        <f t="shared" si="2"/>
        <v>0.41</v>
      </c>
      <c r="I11" s="33">
        <f t="shared" si="3"/>
        <v>6.1499999999999999E-2</v>
      </c>
      <c r="J11" s="45">
        <f t="shared" si="4"/>
        <v>0.47149999999999997</v>
      </c>
      <c r="K11" s="53">
        <v>0.21</v>
      </c>
      <c r="L11" s="51">
        <f t="shared" si="5"/>
        <v>0.41</v>
      </c>
      <c r="M11" s="51">
        <f t="shared" si="6"/>
        <v>8.6099999999999996E-2</v>
      </c>
      <c r="N11" s="29">
        <f t="shared" si="7"/>
        <v>0.49609999999999999</v>
      </c>
    </row>
    <row r="12" spans="1:14" x14ac:dyDescent="0.3">
      <c r="A12" s="8" t="s">
        <v>19</v>
      </c>
      <c r="B12" s="9" t="s">
        <v>20</v>
      </c>
      <c r="C12" s="14">
        <v>1000</v>
      </c>
      <c r="D12" s="18">
        <v>300</v>
      </c>
      <c r="E12" s="22">
        <v>0.15</v>
      </c>
      <c r="F12" s="28">
        <f t="shared" si="0"/>
        <v>195</v>
      </c>
      <c r="G12" s="29">
        <f t="shared" si="1"/>
        <v>1495</v>
      </c>
      <c r="H12" s="35">
        <f t="shared" si="2"/>
        <v>1.3</v>
      </c>
      <c r="I12" s="33">
        <f t="shared" si="3"/>
        <v>0.19500000000000006</v>
      </c>
      <c r="J12" s="45">
        <f t="shared" si="4"/>
        <v>1.4950000000000001</v>
      </c>
      <c r="K12" s="53">
        <v>0.21</v>
      </c>
      <c r="L12" s="51">
        <f t="shared" si="5"/>
        <v>1.3</v>
      </c>
      <c r="M12" s="51">
        <f t="shared" si="6"/>
        <v>0.27300000000000002</v>
      </c>
      <c r="N12" s="29">
        <f t="shared" si="7"/>
        <v>1.573</v>
      </c>
    </row>
    <row r="13" spans="1:14" ht="26.4" x14ac:dyDescent="0.3">
      <c r="A13" s="8" t="s">
        <v>21</v>
      </c>
      <c r="B13" s="9" t="s">
        <v>22</v>
      </c>
      <c r="C13" s="14">
        <v>1000</v>
      </c>
      <c r="D13" s="18">
        <v>500</v>
      </c>
      <c r="E13" s="22">
        <v>0.15</v>
      </c>
      <c r="F13" s="28">
        <f t="shared" si="0"/>
        <v>225</v>
      </c>
      <c r="G13" s="29">
        <f t="shared" si="1"/>
        <v>1725</v>
      </c>
      <c r="H13" s="35">
        <f t="shared" si="2"/>
        <v>1.5</v>
      </c>
      <c r="I13" s="33">
        <f t="shared" si="3"/>
        <v>0.22500000000000009</v>
      </c>
      <c r="J13" s="45">
        <f t="shared" si="4"/>
        <v>1.7250000000000001</v>
      </c>
      <c r="K13" s="53">
        <v>0.21</v>
      </c>
      <c r="L13" s="51">
        <f t="shared" si="5"/>
        <v>1.5</v>
      </c>
      <c r="M13" s="51">
        <f t="shared" si="6"/>
        <v>0.315</v>
      </c>
      <c r="N13" s="29">
        <f t="shared" si="7"/>
        <v>1.8149999999999999</v>
      </c>
    </row>
    <row r="14" spans="1:14" x14ac:dyDescent="0.3">
      <c r="A14" s="8" t="s">
        <v>23</v>
      </c>
      <c r="B14" s="9" t="s">
        <v>24</v>
      </c>
      <c r="C14" s="14">
        <v>1410</v>
      </c>
      <c r="D14" s="18">
        <v>500</v>
      </c>
      <c r="E14" s="22">
        <v>0.15</v>
      </c>
      <c r="F14" s="28">
        <f t="shared" si="0"/>
        <v>286.5</v>
      </c>
      <c r="G14" s="29">
        <f t="shared" si="1"/>
        <v>2196.5</v>
      </c>
      <c r="H14" s="35">
        <f t="shared" si="2"/>
        <v>1.91</v>
      </c>
      <c r="I14" s="33">
        <f t="shared" si="3"/>
        <v>0.28649999999999998</v>
      </c>
      <c r="J14" s="45">
        <f t="shared" si="4"/>
        <v>2.1964999999999999</v>
      </c>
      <c r="K14" s="53">
        <v>0.21</v>
      </c>
      <c r="L14" s="51">
        <f t="shared" si="5"/>
        <v>1.91</v>
      </c>
      <c r="M14" s="51">
        <f t="shared" si="6"/>
        <v>0.40109999999999996</v>
      </c>
      <c r="N14" s="29">
        <f t="shared" si="7"/>
        <v>2.3110999999999997</v>
      </c>
    </row>
    <row r="15" spans="1:14" x14ac:dyDescent="0.3">
      <c r="A15" s="8" t="s">
        <v>25</v>
      </c>
      <c r="B15" s="9" t="s">
        <v>26</v>
      </c>
      <c r="C15" s="14">
        <v>1410</v>
      </c>
      <c r="D15" s="18">
        <v>500</v>
      </c>
      <c r="E15" s="22">
        <v>0.15</v>
      </c>
      <c r="F15" s="28">
        <f t="shared" si="0"/>
        <v>286.5</v>
      </c>
      <c r="G15" s="29">
        <f t="shared" si="1"/>
        <v>2196.5</v>
      </c>
      <c r="H15" s="35">
        <f t="shared" si="2"/>
        <v>1.91</v>
      </c>
      <c r="I15" s="33">
        <f t="shared" si="3"/>
        <v>0.28649999999999998</v>
      </c>
      <c r="J15" s="45">
        <f t="shared" si="4"/>
        <v>2.1964999999999999</v>
      </c>
      <c r="K15" s="53">
        <v>0.21</v>
      </c>
      <c r="L15" s="51">
        <f t="shared" si="5"/>
        <v>1.91</v>
      </c>
      <c r="M15" s="51">
        <f t="shared" si="6"/>
        <v>0.40109999999999996</v>
      </c>
      <c r="N15" s="29">
        <f t="shared" si="7"/>
        <v>2.3110999999999997</v>
      </c>
    </row>
    <row r="16" spans="1:14" x14ac:dyDescent="0.3">
      <c r="A16" s="8" t="s">
        <v>27</v>
      </c>
      <c r="B16" s="9" t="s">
        <v>28</v>
      </c>
      <c r="C16" s="14">
        <v>500</v>
      </c>
      <c r="D16" s="18">
        <v>250</v>
      </c>
      <c r="E16" s="22">
        <v>0.15</v>
      </c>
      <c r="F16" s="28">
        <f t="shared" si="0"/>
        <v>112.5</v>
      </c>
      <c r="G16" s="29">
        <f t="shared" si="1"/>
        <v>862.5</v>
      </c>
      <c r="H16" s="35">
        <f t="shared" si="2"/>
        <v>0.75</v>
      </c>
      <c r="I16" s="33">
        <f t="shared" si="3"/>
        <v>0.11250000000000004</v>
      </c>
      <c r="J16" s="45">
        <f t="shared" si="4"/>
        <v>0.86250000000000004</v>
      </c>
      <c r="K16" s="53">
        <v>0.21</v>
      </c>
      <c r="L16" s="51">
        <f t="shared" si="5"/>
        <v>0.75</v>
      </c>
      <c r="M16" s="51">
        <f t="shared" si="6"/>
        <v>0.1575</v>
      </c>
      <c r="N16" s="29">
        <f t="shared" si="7"/>
        <v>0.90749999999999997</v>
      </c>
    </row>
    <row r="17" spans="1:14" x14ac:dyDescent="0.3">
      <c r="A17" s="8" t="s">
        <v>29</v>
      </c>
      <c r="B17" s="9" t="s">
        <v>30</v>
      </c>
      <c r="C17" s="14">
        <v>1350</v>
      </c>
      <c r="D17" s="18">
        <v>575</v>
      </c>
      <c r="E17" s="22">
        <v>0.15</v>
      </c>
      <c r="F17" s="28">
        <f t="shared" si="0"/>
        <v>288.75</v>
      </c>
      <c r="G17" s="29">
        <f t="shared" si="1"/>
        <v>2213.75</v>
      </c>
      <c r="H17" s="35">
        <f t="shared" si="2"/>
        <v>1.925</v>
      </c>
      <c r="I17" s="33">
        <f t="shared" si="3"/>
        <v>0.28875000000000006</v>
      </c>
      <c r="J17" s="45">
        <f t="shared" si="4"/>
        <v>2.2137500000000001</v>
      </c>
      <c r="K17" s="53">
        <v>0.21</v>
      </c>
      <c r="L17" s="51">
        <f t="shared" si="5"/>
        <v>1.925</v>
      </c>
      <c r="M17" s="51">
        <f t="shared" si="6"/>
        <v>0.40425</v>
      </c>
      <c r="N17" s="29">
        <f t="shared" si="7"/>
        <v>2.32925</v>
      </c>
    </row>
    <row r="18" spans="1:14" ht="52.8" x14ac:dyDescent="0.3">
      <c r="A18" s="8" t="s">
        <v>31</v>
      </c>
      <c r="B18" s="9" t="s">
        <v>32</v>
      </c>
      <c r="C18" s="14">
        <v>12000</v>
      </c>
      <c r="D18" s="18">
        <v>620</v>
      </c>
      <c r="E18" s="23">
        <v>0.15</v>
      </c>
      <c r="F18" s="28">
        <f t="shared" si="0"/>
        <v>1893</v>
      </c>
      <c r="G18" s="29">
        <f t="shared" si="1"/>
        <v>14513</v>
      </c>
      <c r="H18" s="35">
        <f t="shared" si="2"/>
        <v>12.62</v>
      </c>
      <c r="I18" s="33">
        <f t="shared" si="3"/>
        <v>1.8930000000000007</v>
      </c>
      <c r="J18" s="45">
        <f t="shared" si="4"/>
        <v>14.513</v>
      </c>
      <c r="K18" s="53">
        <v>0.21</v>
      </c>
      <c r="L18" s="51">
        <f t="shared" si="5"/>
        <v>12.62</v>
      </c>
      <c r="M18" s="51">
        <f t="shared" si="6"/>
        <v>2.6501999999999999</v>
      </c>
      <c r="N18" s="29">
        <f t="shared" si="7"/>
        <v>15.270199999999999</v>
      </c>
    </row>
    <row r="19" spans="1:14" x14ac:dyDescent="0.3">
      <c r="A19" s="8" t="s">
        <v>33</v>
      </c>
      <c r="B19" s="9" t="s">
        <v>34</v>
      </c>
      <c r="C19" s="14">
        <v>13000</v>
      </c>
      <c r="D19" s="18">
        <v>300</v>
      </c>
      <c r="E19" s="22">
        <v>0.15</v>
      </c>
      <c r="F19" s="28">
        <f t="shared" si="0"/>
        <v>1995</v>
      </c>
      <c r="G19" s="29">
        <f t="shared" si="1"/>
        <v>15295</v>
      </c>
      <c r="H19" s="35">
        <f t="shared" si="2"/>
        <v>13.3</v>
      </c>
      <c r="I19" s="33">
        <f t="shared" si="3"/>
        <v>1.9949999999999992</v>
      </c>
      <c r="J19" s="45">
        <f t="shared" si="4"/>
        <v>15.295</v>
      </c>
      <c r="K19" s="53">
        <v>0.21</v>
      </c>
      <c r="L19" s="51">
        <f t="shared" si="5"/>
        <v>13.3</v>
      </c>
      <c r="M19" s="51">
        <f t="shared" si="6"/>
        <v>2.7930000000000001</v>
      </c>
      <c r="N19" s="29">
        <f t="shared" si="7"/>
        <v>16.093</v>
      </c>
    </row>
    <row r="20" spans="1:14" ht="39.6" x14ac:dyDescent="0.3">
      <c r="A20" s="8" t="s">
        <v>35</v>
      </c>
      <c r="B20" s="9" t="s">
        <v>36</v>
      </c>
      <c r="C20" s="14">
        <v>25000</v>
      </c>
      <c r="D20" s="18">
        <v>300</v>
      </c>
      <c r="E20" s="22">
        <v>0.15</v>
      </c>
      <c r="F20" s="28">
        <f t="shared" si="0"/>
        <v>3795</v>
      </c>
      <c r="G20" s="29">
        <f t="shared" si="1"/>
        <v>29095</v>
      </c>
      <c r="H20" s="35">
        <f t="shared" si="2"/>
        <v>25.3</v>
      </c>
      <c r="I20" s="33">
        <f t="shared" si="3"/>
        <v>3.7949999999999982</v>
      </c>
      <c r="J20" s="45">
        <f t="shared" si="4"/>
        <v>29.094999999999999</v>
      </c>
      <c r="K20" s="53">
        <v>0.21</v>
      </c>
      <c r="L20" s="51">
        <f t="shared" si="5"/>
        <v>25.3</v>
      </c>
      <c r="M20" s="51">
        <f t="shared" si="6"/>
        <v>5.3129999999999997</v>
      </c>
      <c r="N20" s="29">
        <f t="shared" si="7"/>
        <v>30.613</v>
      </c>
    </row>
    <row r="21" spans="1:14" ht="39.6" x14ac:dyDescent="0.3">
      <c r="A21" s="8" t="s">
        <v>37</v>
      </c>
      <c r="B21" s="9" t="s">
        <v>38</v>
      </c>
      <c r="C21" s="14">
        <v>25000</v>
      </c>
      <c r="D21" s="18">
        <v>300</v>
      </c>
      <c r="E21" s="22">
        <v>0.15</v>
      </c>
      <c r="F21" s="28">
        <f t="shared" si="0"/>
        <v>3795</v>
      </c>
      <c r="G21" s="29">
        <f t="shared" si="1"/>
        <v>29095</v>
      </c>
      <c r="H21" s="35">
        <f t="shared" si="2"/>
        <v>25.3</v>
      </c>
      <c r="I21" s="33">
        <f t="shared" si="3"/>
        <v>3.7949999999999982</v>
      </c>
      <c r="J21" s="45">
        <f t="shared" si="4"/>
        <v>29.094999999999999</v>
      </c>
      <c r="K21" s="53">
        <v>0.21</v>
      </c>
      <c r="L21" s="51">
        <f t="shared" si="5"/>
        <v>25.3</v>
      </c>
      <c r="M21" s="51">
        <f t="shared" si="6"/>
        <v>5.3129999999999997</v>
      </c>
      <c r="N21" s="29">
        <f t="shared" si="7"/>
        <v>30.613</v>
      </c>
    </row>
    <row r="22" spans="1:14" x14ac:dyDescent="0.3">
      <c r="A22" s="8" t="s">
        <v>39</v>
      </c>
      <c r="B22" s="9" t="s">
        <v>40</v>
      </c>
      <c r="C22" s="14">
        <v>12000</v>
      </c>
      <c r="D22" s="18">
        <v>300</v>
      </c>
      <c r="E22" s="22">
        <v>0.15</v>
      </c>
      <c r="F22" s="28">
        <f t="shared" si="0"/>
        <v>1845</v>
      </c>
      <c r="G22" s="29">
        <f t="shared" si="1"/>
        <v>14145</v>
      </c>
      <c r="H22" s="35">
        <f t="shared" si="2"/>
        <v>12.3</v>
      </c>
      <c r="I22" s="33">
        <f t="shared" si="3"/>
        <v>1.8449999999999989</v>
      </c>
      <c r="J22" s="45">
        <f t="shared" si="4"/>
        <v>14.145</v>
      </c>
      <c r="K22" s="53">
        <v>0.21</v>
      </c>
      <c r="L22" s="51">
        <f t="shared" si="5"/>
        <v>12.3</v>
      </c>
      <c r="M22" s="51">
        <f t="shared" si="6"/>
        <v>2.5830000000000002</v>
      </c>
      <c r="N22" s="29">
        <f t="shared" si="7"/>
        <v>14.883000000000001</v>
      </c>
    </row>
    <row r="23" spans="1:14" x14ac:dyDescent="0.3">
      <c r="A23" s="8" t="s">
        <v>11</v>
      </c>
      <c r="B23" s="9" t="s">
        <v>12</v>
      </c>
      <c r="C23" s="14">
        <v>12000</v>
      </c>
      <c r="D23" s="18">
        <v>300</v>
      </c>
      <c r="E23" s="22">
        <v>0.15</v>
      </c>
      <c r="F23" s="28">
        <f t="shared" si="0"/>
        <v>1845</v>
      </c>
      <c r="G23" s="29">
        <f t="shared" si="1"/>
        <v>14145</v>
      </c>
      <c r="H23" s="35">
        <f t="shared" si="2"/>
        <v>12.3</v>
      </c>
      <c r="I23" s="33">
        <f t="shared" si="3"/>
        <v>1.8449999999999989</v>
      </c>
      <c r="J23" s="45">
        <f t="shared" si="4"/>
        <v>14.145</v>
      </c>
      <c r="K23" s="53">
        <v>0.21</v>
      </c>
      <c r="L23" s="51">
        <f t="shared" si="5"/>
        <v>12.3</v>
      </c>
      <c r="M23" s="51">
        <f t="shared" si="6"/>
        <v>2.5830000000000002</v>
      </c>
      <c r="N23" s="29">
        <f t="shared" si="7"/>
        <v>14.883000000000001</v>
      </c>
    </row>
    <row r="24" spans="1:14" x14ac:dyDescent="0.3">
      <c r="A24" s="8" t="s">
        <v>17</v>
      </c>
      <c r="B24" s="9" t="s">
        <v>41</v>
      </c>
      <c r="C24" s="14">
        <v>12000</v>
      </c>
      <c r="D24" s="18">
        <v>310</v>
      </c>
      <c r="E24" s="22">
        <v>0.15</v>
      </c>
      <c r="F24" s="28">
        <f t="shared" si="0"/>
        <v>1846.5</v>
      </c>
      <c r="G24" s="29">
        <f t="shared" si="1"/>
        <v>14156.5</v>
      </c>
      <c r="H24" s="35">
        <f t="shared" si="2"/>
        <v>12.31</v>
      </c>
      <c r="I24" s="33">
        <f t="shared" si="3"/>
        <v>1.8464999999999989</v>
      </c>
      <c r="J24" s="45">
        <f t="shared" si="4"/>
        <v>14.156499999999999</v>
      </c>
      <c r="K24" s="53">
        <v>0.21</v>
      </c>
      <c r="L24" s="51">
        <f t="shared" si="5"/>
        <v>12.31</v>
      </c>
      <c r="M24" s="51">
        <f t="shared" si="6"/>
        <v>2.5851000000000002</v>
      </c>
      <c r="N24" s="29">
        <f t="shared" si="7"/>
        <v>14.895100000000001</v>
      </c>
    </row>
    <row r="25" spans="1:14" x14ac:dyDescent="0.3">
      <c r="A25" s="8" t="s">
        <v>42</v>
      </c>
      <c r="B25" s="9" t="s">
        <v>43</v>
      </c>
      <c r="C25" s="14">
        <v>16000</v>
      </c>
      <c r="D25" s="18">
        <v>300</v>
      </c>
      <c r="E25" s="22">
        <v>0.15</v>
      </c>
      <c r="F25" s="28">
        <f t="shared" si="0"/>
        <v>2445</v>
      </c>
      <c r="G25" s="29">
        <f t="shared" si="1"/>
        <v>18745</v>
      </c>
      <c r="H25" s="35">
        <f t="shared" si="2"/>
        <v>16.3</v>
      </c>
      <c r="I25" s="33">
        <f t="shared" si="3"/>
        <v>2.4450000000000003</v>
      </c>
      <c r="J25" s="45">
        <f t="shared" si="4"/>
        <v>18.745000000000001</v>
      </c>
      <c r="K25" s="53">
        <v>0.21</v>
      </c>
      <c r="L25" s="51">
        <f t="shared" si="5"/>
        <v>16.3</v>
      </c>
      <c r="M25" s="51">
        <f t="shared" si="6"/>
        <v>3.423</v>
      </c>
      <c r="N25" s="29">
        <f t="shared" si="7"/>
        <v>19.722999999999999</v>
      </c>
    </row>
    <row r="26" spans="1:14" x14ac:dyDescent="0.3">
      <c r="A26" s="8" t="s">
        <v>44</v>
      </c>
      <c r="B26" s="9" t="s">
        <v>45</v>
      </c>
      <c r="C26" s="14">
        <v>16000</v>
      </c>
      <c r="D26" s="18">
        <v>300</v>
      </c>
      <c r="E26" s="22">
        <v>0.15</v>
      </c>
      <c r="F26" s="28">
        <f t="shared" si="0"/>
        <v>2445</v>
      </c>
      <c r="G26" s="29">
        <f t="shared" si="1"/>
        <v>18745</v>
      </c>
      <c r="H26" s="35">
        <f t="shared" si="2"/>
        <v>16.3</v>
      </c>
      <c r="I26" s="33">
        <f t="shared" si="3"/>
        <v>2.4450000000000003</v>
      </c>
      <c r="J26" s="45">
        <f t="shared" si="4"/>
        <v>18.745000000000001</v>
      </c>
      <c r="K26" s="53">
        <v>0.21</v>
      </c>
      <c r="L26" s="51">
        <f t="shared" si="5"/>
        <v>16.3</v>
      </c>
      <c r="M26" s="51">
        <f t="shared" si="6"/>
        <v>3.423</v>
      </c>
      <c r="N26" s="29">
        <f t="shared" si="7"/>
        <v>19.722999999999999</v>
      </c>
    </row>
    <row r="27" spans="1:14" x14ac:dyDescent="0.3">
      <c r="A27" s="8" t="s">
        <v>46</v>
      </c>
      <c r="B27" s="9" t="s">
        <v>47</v>
      </c>
      <c r="C27" s="14">
        <v>20000</v>
      </c>
      <c r="D27" s="18">
        <v>300</v>
      </c>
      <c r="E27" s="22">
        <v>0.15</v>
      </c>
      <c r="F27" s="28">
        <f t="shared" si="0"/>
        <v>3045</v>
      </c>
      <c r="G27" s="29">
        <f t="shared" si="1"/>
        <v>23345</v>
      </c>
      <c r="H27" s="35">
        <f t="shared" si="2"/>
        <v>20.3</v>
      </c>
      <c r="I27" s="33">
        <f t="shared" si="3"/>
        <v>3.0449999999999982</v>
      </c>
      <c r="J27" s="45">
        <f t="shared" si="4"/>
        <v>23.344999999999999</v>
      </c>
      <c r="K27" s="53">
        <v>0.21</v>
      </c>
      <c r="L27" s="51">
        <f t="shared" si="5"/>
        <v>20.3</v>
      </c>
      <c r="M27" s="51">
        <f t="shared" si="6"/>
        <v>4.2629999999999999</v>
      </c>
      <c r="N27" s="29">
        <f t="shared" si="7"/>
        <v>24.563000000000002</v>
      </c>
    </row>
    <row r="28" spans="1:14" x14ac:dyDescent="0.3">
      <c r="A28" s="8" t="s">
        <v>48</v>
      </c>
      <c r="B28" s="9" t="s">
        <v>49</v>
      </c>
      <c r="C28" s="14">
        <v>20000</v>
      </c>
      <c r="D28" s="18">
        <v>300</v>
      </c>
      <c r="E28" s="22">
        <v>0.15</v>
      </c>
      <c r="F28" s="28">
        <f t="shared" si="0"/>
        <v>3045</v>
      </c>
      <c r="G28" s="29">
        <f t="shared" si="1"/>
        <v>23345</v>
      </c>
      <c r="H28" s="35">
        <f t="shared" si="2"/>
        <v>20.3</v>
      </c>
      <c r="I28" s="33">
        <f t="shared" si="3"/>
        <v>3.0449999999999982</v>
      </c>
      <c r="J28" s="45">
        <f t="shared" si="4"/>
        <v>23.344999999999999</v>
      </c>
      <c r="K28" s="53">
        <v>0.21</v>
      </c>
      <c r="L28" s="51">
        <f t="shared" si="5"/>
        <v>20.3</v>
      </c>
      <c r="M28" s="51">
        <f t="shared" si="6"/>
        <v>4.2629999999999999</v>
      </c>
      <c r="N28" s="29">
        <f t="shared" si="7"/>
        <v>24.563000000000002</v>
      </c>
    </row>
    <row r="29" spans="1:14" x14ac:dyDescent="0.3">
      <c r="A29" s="8" t="s">
        <v>50</v>
      </c>
      <c r="B29" s="9" t="s">
        <v>51</v>
      </c>
      <c r="C29" s="14">
        <v>25000</v>
      </c>
      <c r="D29" s="18">
        <v>300</v>
      </c>
      <c r="E29" s="22">
        <v>0.15</v>
      </c>
      <c r="F29" s="28">
        <f t="shared" si="0"/>
        <v>3795</v>
      </c>
      <c r="G29" s="29">
        <f t="shared" si="1"/>
        <v>29095</v>
      </c>
      <c r="H29" s="35">
        <f t="shared" si="2"/>
        <v>25.3</v>
      </c>
      <c r="I29" s="33">
        <f t="shared" si="3"/>
        <v>3.7949999999999982</v>
      </c>
      <c r="J29" s="45">
        <f t="shared" si="4"/>
        <v>29.094999999999999</v>
      </c>
      <c r="K29" s="53">
        <v>0.21</v>
      </c>
      <c r="L29" s="51">
        <f t="shared" si="5"/>
        <v>25.3</v>
      </c>
      <c r="M29" s="51">
        <f t="shared" si="6"/>
        <v>5.3129999999999997</v>
      </c>
      <c r="N29" s="29">
        <f t="shared" si="7"/>
        <v>30.613</v>
      </c>
    </row>
    <row r="30" spans="1:14" ht="26.4" x14ac:dyDescent="0.3">
      <c r="A30" s="8" t="s">
        <v>52</v>
      </c>
      <c r="B30" s="9" t="s">
        <v>53</v>
      </c>
      <c r="C30" s="14">
        <v>8700</v>
      </c>
      <c r="D30" s="18">
        <v>300</v>
      </c>
      <c r="E30" s="22">
        <v>0.15</v>
      </c>
      <c r="F30" s="28">
        <f t="shared" si="0"/>
        <v>1350</v>
      </c>
      <c r="G30" s="29">
        <f t="shared" si="1"/>
        <v>10350</v>
      </c>
      <c r="H30" s="35">
        <f t="shared" si="2"/>
        <v>9</v>
      </c>
      <c r="I30" s="33">
        <f t="shared" si="3"/>
        <v>1.3499999999999996</v>
      </c>
      <c r="J30" s="45">
        <f t="shared" si="4"/>
        <v>10.35</v>
      </c>
      <c r="K30" s="53">
        <v>0.21</v>
      </c>
      <c r="L30" s="51">
        <f t="shared" si="5"/>
        <v>9</v>
      </c>
      <c r="M30" s="51">
        <f t="shared" si="6"/>
        <v>1.89</v>
      </c>
      <c r="N30" s="29">
        <f t="shared" si="7"/>
        <v>10.89</v>
      </c>
    </row>
    <row r="31" spans="1:14" ht="39.6" x14ac:dyDescent="0.3">
      <c r="A31" s="8" t="s">
        <v>54</v>
      </c>
      <c r="B31" s="9" t="s">
        <v>55</v>
      </c>
      <c r="C31" s="14">
        <v>12000</v>
      </c>
      <c r="D31" s="18">
        <v>300</v>
      </c>
      <c r="E31" s="23">
        <v>0.15</v>
      </c>
      <c r="F31" s="28">
        <f t="shared" si="0"/>
        <v>1845</v>
      </c>
      <c r="G31" s="29">
        <f t="shared" si="1"/>
        <v>14145</v>
      </c>
      <c r="H31" s="35">
        <f t="shared" si="2"/>
        <v>12.3</v>
      </c>
      <c r="I31" s="33">
        <f t="shared" si="3"/>
        <v>1.8449999999999989</v>
      </c>
      <c r="J31" s="45">
        <f t="shared" si="4"/>
        <v>14.145</v>
      </c>
      <c r="K31" s="53">
        <v>0.21</v>
      </c>
      <c r="L31" s="51">
        <f t="shared" si="5"/>
        <v>12.3</v>
      </c>
      <c r="M31" s="51">
        <f t="shared" si="6"/>
        <v>2.5830000000000002</v>
      </c>
      <c r="N31" s="29">
        <f t="shared" si="7"/>
        <v>14.883000000000001</v>
      </c>
    </row>
    <row r="32" spans="1:14" ht="27" thickBot="1" x14ac:dyDescent="0.35">
      <c r="A32" s="10" t="s">
        <v>56</v>
      </c>
      <c r="B32" s="11" t="s">
        <v>57</v>
      </c>
      <c r="C32" s="15">
        <v>100</v>
      </c>
      <c r="D32" s="19">
        <v>300</v>
      </c>
      <c r="E32" s="24">
        <v>0.15</v>
      </c>
      <c r="F32" s="30">
        <f t="shared" si="0"/>
        <v>60</v>
      </c>
      <c r="G32" s="31">
        <f t="shared" si="1"/>
        <v>460</v>
      </c>
      <c r="H32" s="36">
        <f t="shared" si="2"/>
        <v>0.4</v>
      </c>
      <c r="I32" s="37">
        <f t="shared" si="3"/>
        <v>0.06</v>
      </c>
      <c r="J32" s="46">
        <f t="shared" si="4"/>
        <v>0.46</v>
      </c>
      <c r="K32" s="54">
        <v>0.21</v>
      </c>
      <c r="L32" s="55">
        <f t="shared" si="5"/>
        <v>0.4</v>
      </c>
      <c r="M32" s="55">
        <f t="shared" si="6"/>
        <v>8.4000000000000005E-2</v>
      </c>
      <c r="N32" s="31">
        <f t="shared" si="7"/>
        <v>0.48400000000000004</v>
      </c>
    </row>
    <row r="33" spans="1:10" x14ac:dyDescent="0.3">
      <c r="G33" s="2"/>
      <c r="H33" s="2"/>
      <c r="I33" s="2"/>
    </row>
    <row r="34" spans="1:10" ht="24" customHeight="1" x14ac:dyDescent="0.3">
      <c r="A34" s="40" t="s">
        <v>66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24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37.799999999999997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31.8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7.6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 x14ac:dyDescent="0.3">
      <c r="G39" s="2"/>
      <c r="H39" s="2"/>
      <c r="I39" s="2"/>
    </row>
    <row r="40" spans="1:10" x14ac:dyDescent="0.3">
      <c r="G40" s="2"/>
      <c r="H40" s="2"/>
      <c r="I40" s="2"/>
    </row>
    <row r="41" spans="1:10" x14ac:dyDescent="0.3">
      <c r="G41" s="2"/>
      <c r="H41" s="2"/>
      <c r="I41" s="2"/>
    </row>
    <row r="42" spans="1:10" x14ac:dyDescent="0.3">
      <c r="G42" s="2"/>
      <c r="H42" s="2"/>
      <c r="I42" s="2"/>
    </row>
    <row r="43" spans="1:10" x14ac:dyDescent="0.3">
      <c r="G43" s="2"/>
      <c r="H43" s="2"/>
      <c r="I43" s="2"/>
    </row>
    <row r="44" spans="1:10" x14ac:dyDescent="0.3">
      <c r="G44" s="2"/>
      <c r="H44" s="2"/>
      <c r="I44" s="2"/>
    </row>
    <row r="45" spans="1:10" x14ac:dyDescent="0.3">
      <c r="G45" s="2"/>
      <c r="H45" s="2"/>
      <c r="I45" s="2"/>
    </row>
    <row r="46" spans="1:10" x14ac:dyDescent="0.3">
      <c r="G46" s="2"/>
      <c r="H46" s="2"/>
      <c r="I46" s="2"/>
    </row>
    <row r="47" spans="1:10" x14ac:dyDescent="0.3">
      <c r="G47" s="2"/>
      <c r="H47" s="2"/>
      <c r="I47" s="2"/>
    </row>
    <row r="48" spans="1:10" x14ac:dyDescent="0.3">
      <c r="G48" s="2"/>
      <c r="H48" s="2"/>
      <c r="I48" s="2"/>
    </row>
    <row r="49" spans="7:9" x14ac:dyDescent="0.3">
      <c r="G49" s="2"/>
      <c r="H49" s="2"/>
      <c r="I49" s="2"/>
    </row>
    <row r="50" spans="7:9" x14ac:dyDescent="0.3">
      <c r="G50" s="2"/>
      <c r="H50" s="2"/>
      <c r="I50" s="2"/>
    </row>
    <row r="51" spans="7:9" x14ac:dyDescent="0.3">
      <c r="G51" s="2"/>
      <c r="H51" s="2"/>
      <c r="I51" s="2"/>
    </row>
    <row r="52" spans="7:9" x14ac:dyDescent="0.3">
      <c r="G52" s="2"/>
      <c r="H52" s="2"/>
      <c r="I52" s="2"/>
    </row>
    <row r="53" spans="7:9" x14ac:dyDescent="0.3">
      <c r="G53" s="2"/>
      <c r="H53" s="2"/>
      <c r="I53" s="2"/>
    </row>
    <row r="54" spans="7:9" x14ac:dyDescent="0.3">
      <c r="G54" s="2"/>
      <c r="H54" s="2"/>
      <c r="I54" s="2"/>
    </row>
    <row r="55" spans="7:9" x14ac:dyDescent="0.3">
      <c r="G55" s="2"/>
      <c r="H55" s="2"/>
      <c r="I55" s="2"/>
    </row>
    <row r="56" spans="7:9" x14ac:dyDescent="0.3">
      <c r="G56" s="2"/>
      <c r="H56" s="2"/>
      <c r="I56" s="2"/>
    </row>
    <row r="57" spans="7:9" x14ac:dyDescent="0.3">
      <c r="G57" s="2"/>
      <c r="H57" s="2"/>
      <c r="I57" s="2"/>
    </row>
    <row r="58" spans="7:9" x14ac:dyDescent="0.3">
      <c r="G58" s="2"/>
      <c r="H58" s="2"/>
      <c r="I58" s="2"/>
    </row>
    <row r="59" spans="7:9" x14ac:dyDescent="0.3">
      <c r="G59" s="2"/>
      <c r="H59" s="2"/>
      <c r="I59" s="2"/>
    </row>
    <row r="60" spans="7:9" x14ac:dyDescent="0.3">
      <c r="G60" s="2"/>
      <c r="H60" s="2"/>
      <c r="I60" s="2"/>
    </row>
    <row r="61" spans="7:9" x14ac:dyDescent="0.3">
      <c r="G61" s="2"/>
      <c r="H61" s="2"/>
      <c r="I61" s="2"/>
    </row>
    <row r="62" spans="7:9" x14ac:dyDescent="0.3">
      <c r="G62" s="2"/>
      <c r="H62" s="2"/>
      <c r="I62" s="2"/>
    </row>
    <row r="63" spans="7:9" x14ac:dyDescent="0.3">
      <c r="G63" s="2"/>
      <c r="H63" s="2"/>
      <c r="I63" s="2"/>
    </row>
    <row r="64" spans="7:9" x14ac:dyDescent="0.3">
      <c r="G64" s="2"/>
      <c r="H64" s="2"/>
      <c r="I64" s="2"/>
    </row>
    <row r="65" spans="7:9" x14ac:dyDescent="0.3">
      <c r="G65" s="2"/>
      <c r="H65" s="2"/>
      <c r="I65" s="2"/>
    </row>
    <row r="66" spans="7:9" x14ac:dyDescent="0.3">
      <c r="G66" s="2"/>
      <c r="H66" s="2"/>
      <c r="I66" s="2"/>
    </row>
    <row r="67" spans="7:9" x14ac:dyDescent="0.3">
      <c r="G67" s="2"/>
      <c r="H67" s="2"/>
      <c r="I67" s="2"/>
    </row>
    <row r="68" spans="7:9" x14ac:dyDescent="0.3">
      <c r="G68" s="2"/>
      <c r="H68" s="2"/>
      <c r="I68" s="2"/>
    </row>
    <row r="69" spans="7:9" x14ac:dyDescent="0.3">
      <c r="G69" s="2"/>
      <c r="H69" s="2"/>
      <c r="I69" s="2"/>
    </row>
    <row r="70" spans="7:9" x14ac:dyDescent="0.3">
      <c r="G70" s="2"/>
      <c r="H70" s="2"/>
      <c r="I70" s="2"/>
    </row>
    <row r="71" spans="7:9" x14ac:dyDescent="0.3">
      <c r="G71" s="2"/>
      <c r="H71" s="2"/>
      <c r="I71" s="2"/>
    </row>
    <row r="72" spans="7:9" x14ac:dyDescent="0.3">
      <c r="G72" s="2"/>
      <c r="H72" s="2"/>
      <c r="I72" s="2"/>
    </row>
    <row r="73" spans="7:9" x14ac:dyDescent="0.3">
      <c r="G73" s="2"/>
      <c r="H73" s="2"/>
      <c r="I73" s="2"/>
    </row>
    <row r="74" spans="7:9" x14ac:dyDescent="0.3">
      <c r="G74" s="2"/>
      <c r="H74" s="2"/>
      <c r="I74" s="2"/>
    </row>
  </sheetData>
  <mergeCells count="8">
    <mergeCell ref="K2:N2"/>
    <mergeCell ref="A1:N1"/>
    <mergeCell ref="A38:J38"/>
    <mergeCell ref="A34:J34"/>
    <mergeCell ref="A35:J35"/>
    <mergeCell ref="A36:J36"/>
    <mergeCell ref="A37:J37"/>
    <mergeCell ref="E2:J2"/>
  </mergeCells>
  <pageMargins left="0.23622047244094491" right="0.23622047244094491" top="0.74803149606299213" bottom="0.74803149606299213" header="0.31496062992125984" footer="0.31496062992125984"/>
  <pageSetup paperSize="8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29</vt:i4>
      </vt:variant>
    </vt:vector>
  </HeadingPairs>
  <TitlesOfParts>
    <vt:vector size="30" baseType="lpstr">
      <vt:lpstr>List1</vt:lpstr>
      <vt:lpstr>List1!Text12</vt:lpstr>
      <vt:lpstr>List1!Text14</vt:lpstr>
      <vt:lpstr>List1!Text16</vt:lpstr>
      <vt:lpstr>List1!Text18</vt:lpstr>
      <vt:lpstr>List1!Text20</vt:lpstr>
      <vt:lpstr>List1!Text22</vt:lpstr>
      <vt:lpstr>List1!Text24</vt:lpstr>
      <vt:lpstr>List1!Text26</vt:lpstr>
      <vt:lpstr>List1!Text28</vt:lpstr>
      <vt:lpstr>List1!Text30</vt:lpstr>
      <vt:lpstr>List1!Text32</vt:lpstr>
      <vt:lpstr>List1!Text34</vt:lpstr>
      <vt:lpstr>List1!Text36</vt:lpstr>
      <vt:lpstr>List1!Text38</vt:lpstr>
      <vt:lpstr>List1!Text40</vt:lpstr>
      <vt:lpstr>List1!Text42</vt:lpstr>
      <vt:lpstr>List1!Text43</vt:lpstr>
      <vt:lpstr>List1!Text46</vt:lpstr>
      <vt:lpstr>List1!Text48</vt:lpstr>
      <vt:lpstr>List1!Text50</vt:lpstr>
      <vt:lpstr>List1!Text52</vt:lpstr>
      <vt:lpstr>List1!Text54</vt:lpstr>
      <vt:lpstr>List1!Text56</vt:lpstr>
      <vt:lpstr>List1!Text58</vt:lpstr>
      <vt:lpstr>List1!Text62</vt:lpstr>
      <vt:lpstr>List1!Text64</vt:lpstr>
      <vt:lpstr>List1!Text66</vt:lpstr>
      <vt:lpstr>List1!Text68</vt:lpstr>
      <vt:lpstr>List1!Text70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Kondler</dc:creator>
  <cp:lastModifiedBy>Dalibor Kondler</cp:lastModifiedBy>
  <cp:lastPrinted>2021-01-27T13:16:58Z</cp:lastPrinted>
  <dcterms:created xsi:type="dcterms:W3CDTF">2021-01-04T07:28:51Z</dcterms:created>
  <dcterms:modified xsi:type="dcterms:W3CDTF">2021-01-28T05:59:56Z</dcterms:modified>
</cp:coreProperties>
</file>